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halleen/Desktop/Roseburg DMV - 2411E/"/>
    </mc:Choice>
  </mc:AlternateContent>
  <xr:revisionPtr revIDLastSave="0" documentId="13_ncr:1_{B20F68F4-0A13-384E-8FD7-F74D881D911F}" xr6:coauthVersionLast="45" xr6:coauthVersionMax="45" xr10:uidLastSave="{00000000-0000-0000-0000-000000000000}"/>
  <bookViews>
    <workbookView xWindow="860" yWindow="460" windowWidth="27940" windowHeight="17540" xr2:uid="{A327D1B6-6CB0-CB4A-B3B2-A9C934D967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L22" i="1"/>
  <c r="H23" i="1" l="1"/>
  <c r="H21" i="1"/>
  <c r="H20" i="1"/>
  <c r="H19" i="1"/>
  <c r="H18" i="1"/>
  <c r="H17" i="1"/>
  <c r="H9" i="1"/>
  <c r="H10" i="1"/>
  <c r="H11" i="1"/>
  <c r="H8" i="1"/>
  <c r="H7" i="1"/>
  <c r="H6" i="1"/>
  <c r="H5" i="1"/>
  <c r="L23" i="1" l="1"/>
  <c r="L21" i="1"/>
  <c r="L20" i="1"/>
  <c r="L19" i="1"/>
  <c r="L18" i="1"/>
  <c r="L17" i="1"/>
  <c r="L6" i="1"/>
  <c r="L7" i="1"/>
  <c r="L8" i="1"/>
  <c r="L9" i="1"/>
  <c r="L10" i="1"/>
  <c r="L11" i="1"/>
  <c r="L5" i="1"/>
  <c r="J25" i="1"/>
  <c r="H25" i="1"/>
  <c r="J13" i="1"/>
  <c r="H13" i="1"/>
  <c r="L13" i="1" l="1"/>
  <c r="L29" i="1"/>
  <c r="L25" i="1"/>
  <c r="Q13" i="1"/>
  <c r="Q25" i="1"/>
  <c r="O13" i="1"/>
  <c r="O25" i="1"/>
  <c r="H29" i="1"/>
  <c r="J29" i="1"/>
  <c r="Q29" i="1" l="1"/>
  <c r="O29" i="1"/>
</calcChain>
</file>

<file path=xl/sharedStrings.xml><?xml version="1.0" encoding="utf-8"?>
<sst xmlns="http://schemas.openxmlformats.org/spreadsheetml/2006/main" count="36" uniqueCount="25">
  <si>
    <t>Keyboard and Mouse</t>
  </si>
  <si>
    <t>UPS</t>
  </si>
  <si>
    <t>Monitors</t>
  </si>
  <si>
    <t>HDMI Cables</t>
  </si>
  <si>
    <t>Intel NUC</t>
  </si>
  <si>
    <t>Peerless Mount</t>
  </si>
  <si>
    <t>Amazon Purchases</t>
  </si>
  <si>
    <t>ADI Purchases</t>
  </si>
  <si>
    <t>Sub-Total</t>
  </si>
  <si>
    <t>Bid Cost</t>
  </si>
  <si>
    <t>Wall Mount</t>
  </si>
  <si>
    <t>Acutal Cost</t>
  </si>
  <si>
    <t>SBP-300WM1</t>
  </si>
  <si>
    <t>PNM-9030V</t>
  </si>
  <si>
    <t>PND-9080R</t>
  </si>
  <si>
    <t>PNF-9010R</t>
  </si>
  <si>
    <t>SPD-150</t>
  </si>
  <si>
    <t>Porfit/Loss</t>
  </si>
  <si>
    <t>Total</t>
  </si>
  <si>
    <t>Sale Price</t>
  </si>
  <si>
    <t>Cost Margin</t>
  </si>
  <si>
    <t>QTY</t>
  </si>
  <si>
    <t>Cost</t>
  </si>
  <si>
    <t>Roseburg DMV Electronic Material Costing - 2411E</t>
  </si>
  <si>
    <t>SBP-276HM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</si>
</sst>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555555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4" fontId="0" fillId="2" borderId="0" xfId="1" applyFont="1" applyFill="1" applyBorder="1"/>
    <xf numFmtId="0" fontId="2" fillId="2" borderId="0" xfId="0" applyFont="1" applyFill="1" applyBorder="1" applyAlignment="1">
      <alignment horizontal="right"/>
    </xf>
    <xf numFmtId="44" fontId="2" fillId="2" borderId="0" xfId="1" applyFont="1" applyFill="1" applyBorder="1"/>
    <xf numFmtId="44" fontId="0" fillId="2" borderId="0" xfId="0" applyNumberFormat="1" applyFill="1" applyBorder="1"/>
    <xf numFmtId="0" fontId="3" fillId="2" borderId="0" xfId="0" applyFont="1" applyFill="1" applyBorder="1"/>
    <xf numFmtId="44" fontId="2" fillId="2" borderId="0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0" xfId="2" applyFont="1" applyFill="1" applyBorder="1"/>
    <xf numFmtId="44" fontId="0" fillId="2" borderId="0" xfId="1" applyFont="1" applyFill="1" applyBorder="1" applyAlignment="1">
      <alignment horizontal="center"/>
    </xf>
    <xf numFmtId="0" fontId="5" fillId="3" borderId="0" xfId="0" applyFont="1" applyFill="1" applyAlignment="1">
      <alignment horizontal="right" indent="1"/>
    </xf>
    <xf numFmtId="0" fontId="2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indent="1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B2:T44"/>
  <sheetViews>
    <sheetView tabSelected="1" workbookViewId="0">
      <selection activeCell="E22" sqref="E22"/>
    </sheetView>
  </sheetViews>
  <sheetFormatPr baseColWidth="10" defaultRowHeight="16" x14ac:dyDescent="0.2"/>
  <cols>
    <col min="1" max="1" width="2.6640625" style="1" customWidth="1"/>
    <col min="2" max="3" width="10.83203125" style="1"/>
    <col min="4" max="4" width="3.33203125" style="1" customWidth="1"/>
    <col min="5" max="5" width="15" style="1" customWidth="1"/>
    <col min="6" max="6" width="10.83203125" style="1"/>
    <col min="7" max="7" width="4.1640625" style="1" customWidth="1"/>
    <col min="8" max="8" width="15" style="1" customWidth="1"/>
    <col min="9" max="9" width="5" style="1" customWidth="1"/>
    <col min="10" max="10" width="15" style="1" customWidth="1"/>
    <col min="11" max="11" width="5" style="1" customWidth="1"/>
    <col min="12" max="12" width="15" style="1" customWidth="1"/>
    <col min="13" max="16384" width="10.83203125" style="1"/>
  </cols>
  <sheetData>
    <row r="2" spans="2:20" ht="24" x14ac:dyDescent="0.3">
      <c r="B2" s="17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20" x14ac:dyDescent="0.2">
      <c r="B3" s="2"/>
      <c r="C3" s="2"/>
      <c r="D3" s="2"/>
      <c r="E3" s="2"/>
      <c r="F3" s="2"/>
      <c r="G3" s="2"/>
      <c r="H3" s="2"/>
    </row>
    <row r="4" spans="2:20" x14ac:dyDescent="0.2">
      <c r="B4" s="9" t="s">
        <v>6</v>
      </c>
      <c r="C4" s="10"/>
      <c r="D4" s="10"/>
      <c r="E4" s="11" t="s">
        <v>22</v>
      </c>
      <c r="F4" s="11" t="s">
        <v>21</v>
      </c>
      <c r="G4" s="10"/>
      <c r="H4" s="11" t="s">
        <v>11</v>
      </c>
      <c r="I4" s="12"/>
      <c r="J4" s="11" t="s">
        <v>9</v>
      </c>
      <c r="K4" s="10"/>
      <c r="L4" s="11" t="s">
        <v>19</v>
      </c>
    </row>
    <row r="5" spans="2:20" x14ac:dyDescent="0.2">
      <c r="B5" s="1" t="s">
        <v>0</v>
      </c>
      <c r="E5" s="14">
        <v>24.99</v>
      </c>
      <c r="F5" s="2">
        <v>1</v>
      </c>
      <c r="H5" s="3">
        <f>E5*F5</f>
        <v>24.99</v>
      </c>
      <c r="J5" s="3">
        <v>20.99</v>
      </c>
      <c r="L5" s="6">
        <f>J5*1.5</f>
        <v>31.484999999999999</v>
      </c>
    </row>
    <row r="6" spans="2:20" x14ac:dyDescent="0.2">
      <c r="B6" s="1" t="s">
        <v>1</v>
      </c>
      <c r="E6" s="14">
        <v>614.84</v>
      </c>
      <c r="F6" s="2">
        <v>1</v>
      </c>
      <c r="H6" s="3">
        <f>E6*F6</f>
        <v>614.84</v>
      </c>
      <c r="J6" s="3">
        <v>596.78</v>
      </c>
      <c r="L6" s="6">
        <f t="shared" ref="L6:L11" si="0">J6*1.5</f>
        <v>895.17</v>
      </c>
    </row>
    <row r="7" spans="2:20" x14ac:dyDescent="0.2">
      <c r="B7" s="1" t="s">
        <v>2</v>
      </c>
      <c r="E7" s="14">
        <v>228.88</v>
      </c>
      <c r="F7" s="2">
        <v>2</v>
      </c>
      <c r="H7" s="3">
        <f>E7*F7</f>
        <v>457.76</v>
      </c>
      <c r="J7" s="3">
        <v>526.91999999999996</v>
      </c>
      <c r="L7" s="6">
        <f t="shared" si="0"/>
        <v>790.37999999999988</v>
      </c>
    </row>
    <row r="8" spans="2:20" x14ac:dyDescent="0.2">
      <c r="B8" s="1" t="s">
        <v>3</v>
      </c>
      <c r="E8" s="14">
        <v>16.989999999999998</v>
      </c>
      <c r="F8" s="2">
        <v>2</v>
      </c>
      <c r="H8" s="3">
        <f>E8*F8</f>
        <v>33.979999999999997</v>
      </c>
      <c r="J8" s="3">
        <v>31.98</v>
      </c>
      <c r="L8" s="6">
        <f t="shared" si="0"/>
        <v>47.97</v>
      </c>
    </row>
    <row r="9" spans="2:20" x14ac:dyDescent="0.2">
      <c r="B9" s="1" t="s">
        <v>4</v>
      </c>
      <c r="E9" s="14">
        <v>749.99</v>
      </c>
      <c r="F9" s="2">
        <v>1</v>
      </c>
      <c r="H9" s="3">
        <f t="shared" ref="H9:H11" si="1">E9*F9</f>
        <v>749.99</v>
      </c>
      <c r="J9" s="3">
        <v>414.93</v>
      </c>
      <c r="L9" s="6">
        <f t="shared" si="0"/>
        <v>622.39499999999998</v>
      </c>
    </row>
    <row r="10" spans="2:20" x14ac:dyDescent="0.2">
      <c r="B10" s="1" t="s">
        <v>5</v>
      </c>
      <c r="E10" s="14">
        <v>281.98</v>
      </c>
      <c r="F10" s="2">
        <v>1</v>
      </c>
      <c r="H10" s="3">
        <f t="shared" si="1"/>
        <v>281.98</v>
      </c>
      <c r="J10" s="3">
        <v>258.55</v>
      </c>
      <c r="L10" s="6">
        <f t="shared" si="0"/>
        <v>387.82500000000005</v>
      </c>
    </row>
    <row r="11" spans="2:20" x14ac:dyDescent="0.2">
      <c r="B11" s="1" t="s">
        <v>10</v>
      </c>
      <c r="E11" s="14">
        <v>24.29</v>
      </c>
      <c r="F11" s="2">
        <v>0</v>
      </c>
      <c r="H11" s="3">
        <f t="shared" si="1"/>
        <v>0</v>
      </c>
      <c r="J11" s="3">
        <v>24.29</v>
      </c>
      <c r="L11" s="6">
        <f t="shared" si="0"/>
        <v>36.435000000000002</v>
      </c>
    </row>
    <row r="12" spans="2:20" x14ac:dyDescent="0.2">
      <c r="H12" s="3"/>
      <c r="J12" s="3"/>
      <c r="Q12" s="1" t="s">
        <v>20</v>
      </c>
    </row>
    <row r="13" spans="2:20" x14ac:dyDescent="0.2">
      <c r="C13" s="16" t="s">
        <v>8</v>
      </c>
      <c r="D13" s="16"/>
      <c r="E13" s="16"/>
      <c r="F13" s="16"/>
      <c r="G13" s="4"/>
      <c r="H13" s="5">
        <f>SUM(H5:H11)</f>
        <v>2163.54</v>
      </c>
      <c r="J13" s="5">
        <f>SUM(J5:J11)</f>
        <v>1874.44</v>
      </c>
      <c r="L13" s="5">
        <f>SUM(L5:L11)</f>
        <v>2811.6599999999994</v>
      </c>
      <c r="M13" s="18" t="s">
        <v>17</v>
      </c>
      <c r="N13" s="18"/>
      <c r="O13" s="6">
        <f>J13-H13</f>
        <v>-289.09999999999991</v>
      </c>
      <c r="Q13" s="13">
        <f>1-(H13/L13)</f>
        <v>0.23051151277181436</v>
      </c>
      <c r="T13" s="6"/>
    </row>
    <row r="14" spans="2:20" x14ac:dyDescent="0.2">
      <c r="C14" s="4"/>
      <c r="D14" s="4"/>
      <c r="E14" s="4"/>
      <c r="F14" s="4"/>
      <c r="G14" s="4"/>
      <c r="H14" s="5"/>
      <c r="J14" s="5"/>
      <c r="O14" s="6"/>
    </row>
    <row r="16" spans="2:20" x14ac:dyDescent="0.2">
      <c r="B16" s="9" t="s">
        <v>7</v>
      </c>
      <c r="C16" s="10"/>
      <c r="D16" s="10"/>
      <c r="E16" s="11" t="s">
        <v>22</v>
      </c>
      <c r="F16" s="11" t="s">
        <v>21</v>
      </c>
      <c r="G16" s="10"/>
      <c r="H16" s="11" t="s">
        <v>11</v>
      </c>
      <c r="I16" s="12"/>
      <c r="J16" s="11" t="s">
        <v>9</v>
      </c>
      <c r="K16" s="10"/>
      <c r="L16" s="11" t="s">
        <v>19</v>
      </c>
    </row>
    <row r="17" spans="2:17" x14ac:dyDescent="0.2">
      <c r="B17" t="s">
        <v>24</v>
      </c>
      <c r="E17" s="14">
        <v>38.25</v>
      </c>
      <c r="F17" s="2">
        <v>2</v>
      </c>
      <c r="H17" s="3">
        <f t="shared" ref="H17:H23" si="2">E17*F17</f>
        <v>76.5</v>
      </c>
      <c r="J17" s="3">
        <v>65.98</v>
      </c>
      <c r="L17" s="6">
        <f>J17*1.5</f>
        <v>98.97</v>
      </c>
    </row>
    <row r="18" spans="2:17" x14ac:dyDescent="0.2">
      <c r="B18" s="1" t="s">
        <v>12</v>
      </c>
      <c r="E18" s="14">
        <v>40.29</v>
      </c>
      <c r="F18" s="2">
        <v>2</v>
      </c>
      <c r="H18" s="3">
        <f t="shared" si="2"/>
        <v>80.58</v>
      </c>
      <c r="J18" s="3">
        <v>107.98</v>
      </c>
      <c r="L18" s="6">
        <f t="shared" ref="L18:L23" si="3">J18*1.5</f>
        <v>161.97</v>
      </c>
    </row>
    <row r="19" spans="2:17" x14ac:dyDescent="0.2">
      <c r="B19" s="1" t="s">
        <v>13</v>
      </c>
      <c r="E19" s="14">
        <v>1377</v>
      </c>
      <c r="F19" s="2">
        <v>3</v>
      </c>
      <c r="H19" s="3">
        <f t="shared" si="2"/>
        <v>4131</v>
      </c>
      <c r="J19" s="3">
        <v>5063.97</v>
      </c>
      <c r="L19" s="6">
        <f t="shared" si="3"/>
        <v>7595.9549999999999</v>
      </c>
    </row>
    <row r="20" spans="2:17" x14ac:dyDescent="0.2">
      <c r="B20" s="1" t="s">
        <v>14</v>
      </c>
      <c r="E20" s="14">
        <v>764.49</v>
      </c>
      <c r="F20" s="2">
        <v>1</v>
      </c>
      <c r="H20" s="3">
        <f t="shared" si="2"/>
        <v>764.49</v>
      </c>
      <c r="J20" s="3">
        <v>965.99</v>
      </c>
      <c r="L20" s="6">
        <f t="shared" si="3"/>
        <v>1448.9850000000001</v>
      </c>
    </row>
    <row r="21" spans="2:17" x14ac:dyDescent="0.2">
      <c r="B21" s="1" t="s">
        <v>15</v>
      </c>
      <c r="E21" s="14">
        <v>867</v>
      </c>
      <c r="F21" s="2">
        <v>1</v>
      </c>
      <c r="H21" s="3">
        <f t="shared" si="2"/>
        <v>867</v>
      </c>
      <c r="J21" s="3">
        <v>1028.99</v>
      </c>
      <c r="L21" s="6">
        <f t="shared" si="3"/>
        <v>1543.4850000000001</v>
      </c>
    </row>
    <row r="22" spans="2:17" x14ac:dyDescent="0.2">
      <c r="B22" s="1" t="s">
        <v>15</v>
      </c>
      <c r="E22" s="14">
        <v>897</v>
      </c>
      <c r="F22" s="2">
        <v>1</v>
      </c>
      <c r="H22" s="3">
        <f t="shared" si="2"/>
        <v>897</v>
      </c>
      <c r="J22" s="3">
        <v>1028.99</v>
      </c>
      <c r="L22" s="6">
        <f t="shared" si="3"/>
        <v>1543.4850000000001</v>
      </c>
    </row>
    <row r="23" spans="2:17" x14ac:dyDescent="0.2">
      <c r="B23" s="1" t="s">
        <v>16</v>
      </c>
      <c r="E23" s="14">
        <v>408</v>
      </c>
      <c r="F23" s="2">
        <v>1</v>
      </c>
      <c r="H23" s="3">
        <f t="shared" si="2"/>
        <v>408</v>
      </c>
      <c r="J23" s="3">
        <v>500.99</v>
      </c>
      <c r="L23" s="6">
        <f t="shared" si="3"/>
        <v>751.48500000000001</v>
      </c>
    </row>
    <row r="24" spans="2:17" x14ac:dyDescent="0.2">
      <c r="E24" s="2"/>
      <c r="Q24" s="1" t="s">
        <v>20</v>
      </c>
    </row>
    <row r="25" spans="2:17" x14ac:dyDescent="0.2">
      <c r="C25" s="16" t="s">
        <v>8</v>
      </c>
      <c r="D25" s="16"/>
      <c r="E25" s="16"/>
      <c r="F25" s="16"/>
      <c r="G25" s="4"/>
      <c r="H25" s="5">
        <f>SUM(H17:H23)</f>
        <v>7224.57</v>
      </c>
      <c r="J25" s="5">
        <f>SUM(J17:J23)</f>
        <v>8762.89</v>
      </c>
      <c r="L25" s="5">
        <f>SUM(L17:L23)</f>
        <v>13144.335000000001</v>
      </c>
      <c r="M25" s="18" t="s">
        <v>17</v>
      </c>
      <c r="N25" s="18"/>
      <c r="O25" s="6">
        <f>J25-H25</f>
        <v>1538.3199999999997</v>
      </c>
      <c r="Q25" s="13">
        <f>1-(H25/L25)</f>
        <v>0.45036626044604011</v>
      </c>
    </row>
    <row r="28" spans="2:17" x14ac:dyDescent="0.2">
      <c r="Q28" s="1" t="s">
        <v>20</v>
      </c>
    </row>
    <row r="29" spans="2:17" x14ac:dyDescent="0.2">
      <c r="C29" s="16" t="s">
        <v>18</v>
      </c>
      <c r="D29" s="16"/>
      <c r="E29" s="16"/>
      <c r="F29" s="16"/>
      <c r="H29" s="8">
        <f>H13+H25</f>
        <v>9388.11</v>
      </c>
      <c r="J29" s="8">
        <f>J13+J25</f>
        <v>10637.33</v>
      </c>
      <c r="L29" s="8">
        <f>L13+L25</f>
        <v>15955.995000000001</v>
      </c>
      <c r="M29" s="15" t="s">
        <v>17</v>
      </c>
      <c r="N29" s="15"/>
      <c r="O29" s="6">
        <f>J29-H29</f>
        <v>1249.2199999999993</v>
      </c>
      <c r="Q29" s="13">
        <f>1-(H29/L29)</f>
        <v>0.41162490963427856</v>
      </c>
    </row>
    <row r="31" spans="2:17" x14ac:dyDescent="0.2">
      <c r="M31" s="6"/>
    </row>
    <row r="44" spans="17:17" ht="17" x14ac:dyDescent="0.2">
      <c r="Q44" s="7"/>
    </row>
  </sheetData>
  <mergeCells count="7">
    <mergeCell ref="M29:N29"/>
    <mergeCell ref="C29:F29"/>
    <mergeCell ref="B2:Q2"/>
    <mergeCell ref="C13:F13"/>
    <mergeCell ref="C25:F25"/>
    <mergeCell ref="M13:N13"/>
    <mergeCell ref="M25:N25"/>
  </mergeCells>
  <conditionalFormatting sqref="O25">
    <cfRule type="expression" dxfId="5" priority="5">
      <formula>SIGN($O$25)&gt;-1</formula>
    </cfRule>
    <cfRule type="expression" dxfId="4" priority="6">
      <formula>SIGN($O$25)=-1</formula>
    </cfRule>
  </conditionalFormatting>
  <conditionalFormatting sqref="O13">
    <cfRule type="expression" dxfId="3" priority="3">
      <formula>SIGN($O$13)&gt;-1</formula>
    </cfRule>
    <cfRule type="expression" dxfId="2" priority="4">
      <formula>SIGN($O$13)=-1</formula>
    </cfRule>
  </conditionalFormatting>
  <conditionalFormatting sqref="O29">
    <cfRule type="expression" dxfId="1" priority="1">
      <formula>SIGN($O$29)&gt;-1</formula>
    </cfRule>
    <cfRule type="expression" dxfId="0" priority="2">
      <formula>SIGN($O$29)=-1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2020-05-21T02:41:14Z</dcterms:modified>
</cp:coreProperties>
</file>