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Springfield DMV/"/>
    </mc:Choice>
  </mc:AlternateContent>
  <xr:revisionPtr revIDLastSave="0" documentId="13_ncr:1_{9FDCC8B4-88ED-7144-B2AE-D676330234A1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Springfield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F19" i="1"/>
  <c r="G19" i="1"/>
  <c r="A19" i="1"/>
  <c r="A20" i="1"/>
  <c r="F38" i="1"/>
  <c r="G38" i="1"/>
  <c r="F39" i="1"/>
  <c r="G39" i="1"/>
  <c r="F40" i="1"/>
  <c r="G40" i="1"/>
  <c r="A41" i="1"/>
  <c r="A38" i="1"/>
  <c r="A39" i="1"/>
  <c r="A40" i="1"/>
  <c r="G47" i="1"/>
  <c r="G49" i="1" s="1"/>
  <c r="G31" i="1"/>
  <c r="G30" i="1"/>
  <c r="F12" i="1"/>
  <c r="G12" i="1"/>
  <c r="I21" i="1"/>
  <c r="F21" i="1"/>
  <c r="G21" i="1"/>
  <c r="I20" i="1"/>
  <c r="F20" i="1"/>
  <c r="G20" i="1"/>
  <c r="F30" i="1"/>
  <c r="F29" i="1"/>
  <c r="G29" i="1"/>
  <c r="F42" i="1"/>
  <c r="G42" i="1"/>
  <c r="F41" i="1"/>
  <c r="G41" i="1"/>
  <c r="F37" i="1"/>
  <c r="G37" i="1"/>
  <c r="F13" i="1"/>
  <c r="G13" i="1"/>
  <c r="F14" i="1"/>
  <c r="G14" i="1"/>
  <c r="F15" i="1"/>
  <c r="G15" i="1"/>
  <c r="F16" i="1"/>
  <c r="G16" i="1"/>
  <c r="F17" i="1"/>
  <c r="G17" i="1"/>
  <c r="F18" i="1"/>
  <c r="G18" i="1"/>
  <c r="F22" i="1"/>
  <c r="G22" i="1"/>
  <c r="F36" i="1"/>
  <c r="G36" i="1"/>
  <c r="F43" i="1"/>
  <c r="F23" i="1"/>
  <c r="A13" i="1"/>
  <c r="A14" i="1"/>
  <c r="A15" i="1"/>
  <c r="A16" i="1"/>
  <c r="A17" i="1"/>
  <c r="A18" i="1"/>
  <c r="A21" i="1"/>
  <c r="A22" i="1"/>
  <c r="I16" i="1"/>
  <c r="I15" i="1"/>
  <c r="I14" i="1"/>
  <c r="I13" i="1"/>
  <c r="I18" i="1"/>
  <c r="I17" i="1"/>
  <c r="I12" i="1"/>
  <c r="I22" i="1"/>
  <c r="F31" i="1"/>
  <c r="F28" i="1"/>
  <c r="F27" i="1"/>
  <c r="G27" i="1"/>
  <c r="A37" i="1"/>
  <c r="A42" i="1"/>
  <c r="K3" i="1"/>
  <c r="F32" i="1"/>
  <c r="F46" i="1"/>
  <c r="F49" i="1"/>
  <c r="A28" i="1"/>
  <c r="A31" i="1"/>
  <c r="A29" i="1"/>
  <c r="A30" i="1"/>
  <c r="I23" i="1"/>
  <c r="G28" i="1"/>
  <c r="G43" i="1"/>
  <c r="G23" i="1"/>
  <c r="G32" i="1"/>
  <c r="G46" i="1"/>
  <c r="K7" i="1" l="1"/>
  <c r="K8" i="1"/>
</calcChain>
</file>

<file path=xl/sharedStrings.xml><?xml version="1.0" encoding="utf-8"?>
<sst xmlns="http://schemas.openxmlformats.org/spreadsheetml/2006/main" count="70" uniqueCount="53">
  <si>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</si>
  <si>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</si>
  <si>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</si>
  <si>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</si>
  <si>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</si>
  <si>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</si>
  <si>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</si>
  <si>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</si>
  <si>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</si>
  <si>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</si>
  <si>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</si>
  <si>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</si>
  <si>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</si>
  <si>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</si>
  <si>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</si>
  <si>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</si>
  <si>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</si>
  <si>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</si>
  <si>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</si>
  <si>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</si>
  <si>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</si>
  <si>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</si>
  <si>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</si>
  <si>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</si>
  <si>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</si>
  <si>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</si>
  <si>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</si>
  <si>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</si>
  <si>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</si>
  <si>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</si>
  <si>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</si>
  <si>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</si>
  <si>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</si>
  <si>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</si>
  <si>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</si>
  <si>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SBP-300WM1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</si>
  <si>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</si>
  <si>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</si>
  <si>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</si>
  <si>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</si>
  <si>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</si>
  <si>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</si>
  <si>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</si>
  <si>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</si>
  <si>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</si>
  <si>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</si>
  <si>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</si>
  <si>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</si>
  <si>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</si>
  <si>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XNV-9082R</t>
  </si>
  <si>
    <t>SBP-187HMW</t>
  </si>
  <si>
    <t>SBP-300WMW1</t>
  </si>
  <si>
    <t>Springfield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</si>
</sst>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8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19" xfId="1" applyFont="1" applyFill="1" applyBorder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7" fillId="2" borderId="19" xfId="0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4" borderId="44" xfId="4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8"/>
  <sheetViews>
    <sheetView tabSelected="1" workbookViewId="0">
      <selection activeCell="C7" sqref="C7:G7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114"/>
      <c r="L2" s="115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116"/>
      <c r="L4" s="117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103" t="s">
        <v>16</v>
      </c>
      <c r="B7" s="103"/>
      <c r="C7" s="104" t="s">
        <v>30</v>
      </c>
      <c r="D7" s="104"/>
      <c r="E7" s="104"/>
      <c r="F7" s="104"/>
      <c r="G7" s="104"/>
      <c r="I7" s="102" t="s">
        <v>23</v>
      </c>
      <c r="J7" s="102"/>
      <c r="K7" s="48">
        <f>G49-F49</f>
        <v>6592.0900000000038</v>
      </c>
    </row>
    <row r="8" spans="1:17" s="35" customFormat="1" ht="21" x14ac:dyDescent="0.3">
      <c r="A8" s="103" t="s">
        <v>17</v>
      </c>
      <c r="B8" s="103"/>
      <c r="C8" s="104" t="s">
        <v>52</v>
      </c>
      <c r="D8" s="104"/>
      <c r="E8" s="104"/>
      <c r="F8" s="104"/>
      <c r="G8" s="104"/>
      <c r="I8" s="102" t="s">
        <v>22</v>
      </c>
      <c r="J8" s="102"/>
      <c r="K8" s="47">
        <f>IF(G49&lt;1,0,ROUND(1-(F49/G49),2))</f>
        <v>0.25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106" t="s">
        <v>29</v>
      </c>
      <c r="C10" s="106"/>
      <c r="D10" s="106"/>
      <c r="E10" s="106"/>
      <c r="F10" s="106"/>
      <c r="G10" s="106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91" t="s">
        <v>20</v>
      </c>
      <c r="J11" s="113"/>
      <c r="K11" s="91"/>
      <c r="L11" s="92"/>
    </row>
    <row r="12" spans="1:17" ht="19" customHeight="1" x14ac:dyDescent="0.25">
      <c r="A12" s="42">
        <v>1</v>
      </c>
      <c r="B12" s="71" t="s">
        <v>49</v>
      </c>
      <c r="C12" s="72">
        <v>2500</v>
      </c>
      <c r="D12" s="67">
        <v>1377</v>
      </c>
      <c r="E12" s="68">
        <v>2</v>
      </c>
      <c r="F12" s="43">
        <f>D12*E12</f>
        <v>2754</v>
      </c>
      <c r="G12" s="38">
        <f>IF(D12*1.5&gt;C12,ROUNDUP(((C12-5)*E12),0),ROUNDUP(F12/0.75,0))</f>
        <v>3672</v>
      </c>
      <c r="H12" s="88"/>
      <c r="I12" s="120">
        <f t="shared" ref="I12:I22" si="0">IF(((D12*1.5)-C12)*E12&lt;0,0,((D12*1.5)-C12)*E12)</f>
        <v>0</v>
      </c>
      <c r="J12" s="120"/>
      <c r="K12" s="122"/>
      <c r="L12" s="123"/>
      <c r="N12" s="77"/>
      <c r="Q12" s="5">
        <v>0</v>
      </c>
    </row>
    <row r="13" spans="1:17" ht="19" customHeight="1" x14ac:dyDescent="0.25">
      <c r="A13" s="39">
        <f t="shared" ref="A13:A22" si="1">A12+1</f>
        <v>2</v>
      </c>
      <c r="B13" s="71" t="s">
        <v>50</v>
      </c>
      <c r="C13" s="72">
        <v>60</v>
      </c>
      <c r="D13" s="67">
        <v>25.5</v>
      </c>
      <c r="E13" s="68">
        <v>2</v>
      </c>
      <c r="F13" s="36">
        <f t="shared" ref="F13:F22" si="2">D13*E13</f>
        <v>51</v>
      </c>
      <c r="G13" s="38">
        <f t="shared" ref="G13:G22" si="3">IF(D13*1.5&gt;C13,ROUNDUP(((C13-5)*E13),0),ROUNDUP(F13/0.75,0))</f>
        <v>68</v>
      </c>
      <c r="H13" s="89"/>
      <c r="I13" s="93">
        <f t="shared" si="0"/>
        <v>0</v>
      </c>
      <c r="J13" s="93"/>
      <c r="K13" s="124"/>
      <c r="L13" s="125"/>
      <c r="N13" s="77"/>
      <c r="Q13" s="5">
        <v>4</v>
      </c>
    </row>
    <row r="14" spans="1:17" ht="19" customHeight="1" x14ac:dyDescent="0.25">
      <c r="A14" s="39">
        <f t="shared" si="1"/>
        <v>3</v>
      </c>
      <c r="B14" s="71" t="s">
        <v>51</v>
      </c>
      <c r="C14" s="72">
        <v>80</v>
      </c>
      <c r="D14" s="67">
        <v>40.29</v>
      </c>
      <c r="E14" s="68">
        <v>2</v>
      </c>
      <c r="F14" s="36">
        <f t="shared" si="2"/>
        <v>80.58</v>
      </c>
      <c r="G14" s="38">
        <f t="shared" si="3"/>
        <v>108</v>
      </c>
      <c r="H14" s="89"/>
      <c r="I14" s="93">
        <f t="shared" si="0"/>
        <v>0</v>
      </c>
      <c r="J14" s="93"/>
      <c r="K14" s="124"/>
      <c r="L14" s="125"/>
      <c r="N14" s="77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2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89"/>
      <c r="I15" s="93">
        <f t="shared" si="0"/>
        <v>0</v>
      </c>
      <c r="J15" s="93"/>
      <c r="K15" s="124"/>
      <c r="L15" s="125"/>
      <c r="N15" s="77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2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89"/>
      <c r="I16" s="93">
        <f t="shared" si="0"/>
        <v>0</v>
      </c>
      <c r="J16" s="93"/>
      <c r="K16" s="124"/>
      <c r="L16" s="125"/>
      <c r="N16" s="77"/>
      <c r="Q16" s="5">
        <v>1</v>
      </c>
    </row>
    <row r="17" spans="1:17" ht="19" customHeight="1" x14ac:dyDescent="0.25">
      <c r="A17" s="39">
        <f t="shared" si="1"/>
        <v>6</v>
      </c>
      <c r="B17" s="71" t="s">
        <v>33</v>
      </c>
      <c r="C17" s="72">
        <v>800</v>
      </c>
      <c r="D17" s="67">
        <v>408</v>
      </c>
      <c r="E17" s="68">
        <v>5</v>
      </c>
      <c r="F17" s="36">
        <f t="shared" si="2"/>
        <v>2040</v>
      </c>
      <c r="G17" s="38">
        <f t="shared" si="3"/>
        <v>2720</v>
      </c>
      <c r="H17" s="89"/>
      <c r="I17" s="93">
        <f t="shared" si="0"/>
        <v>0</v>
      </c>
      <c r="J17" s="93"/>
      <c r="K17" s="124"/>
      <c r="L17" s="125"/>
      <c r="N17" s="77"/>
      <c r="Q17" s="5">
        <v>1</v>
      </c>
    </row>
    <row r="18" spans="1:17" ht="19" customHeight="1" x14ac:dyDescent="0.25">
      <c r="A18" s="39">
        <f t="shared" si="1"/>
        <v>7</v>
      </c>
      <c r="B18" s="71" t="s">
        <v>36</v>
      </c>
      <c r="C18" s="72">
        <v>60</v>
      </c>
      <c r="D18" s="67">
        <v>38.25</v>
      </c>
      <c r="E18" s="68">
        <v>3</v>
      </c>
      <c r="F18" s="36">
        <f t="shared" si="2"/>
        <v>114.75</v>
      </c>
      <c r="G18" s="38">
        <f t="shared" si="3"/>
        <v>153</v>
      </c>
      <c r="H18" s="89"/>
      <c r="I18" s="93">
        <f t="shared" si="0"/>
        <v>0</v>
      </c>
      <c r="J18" s="93"/>
      <c r="K18" s="124"/>
      <c r="L18" s="125"/>
      <c r="N18" s="77"/>
    </row>
    <row r="19" spans="1:17" ht="19" customHeight="1" x14ac:dyDescent="0.25">
      <c r="A19" s="39">
        <f t="shared" si="1"/>
        <v>8</v>
      </c>
      <c r="B19" s="71" t="s">
        <v>35</v>
      </c>
      <c r="C19" s="72">
        <v>80</v>
      </c>
      <c r="D19" s="67">
        <v>40.29</v>
      </c>
      <c r="E19" s="68">
        <v>3</v>
      </c>
      <c r="F19" s="36">
        <f t="shared" si="2"/>
        <v>120.87</v>
      </c>
      <c r="G19" s="38">
        <f t="shared" si="3"/>
        <v>162</v>
      </c>
      <c r="H19" s="89"/>
      <c r="I19" s="93">
        <f t="shared" ref="I19" si="4">IF(((D19*1.5)-C19)*E19&lt;0,0,((D19*1.5)-C19)*E19)</f>
        <v>0</v>
      </c>
      <c r="J19" s="93"/>
      <c r="K19" s="124"/>
      <c r="L19" s="125"/>
      <c r="N19" s="77"/>
    </row>
    <row r="20" spans="1:17" ht="19" customHeight="1" x14ac:dyDescent="0.25">
      <c r="A20" s="39">
        <f t="shared" si="1"/>
        <v>9</v>
      </c>
      <c r="B20" s="71" t="s">
        <v>34</v>
      </c>
      <c r="C20" s="72">
        <v>800</v>
      </c>
      <c r="D20" s="67">
        <v>408</v>
      </c>
      <c r="E20" s="68">
        <v>3</v>
      </c>
      <c r="F20" s="36">
        <f t="shared" ref="F20:F21" si="5">D20*E20</f>
        <v>1224</v>
      </c>
      <c r="G20" s="38">
        <f t="shared" si="3"/>
        <v>1632</v>
      </c>
      <c r="H20" s="89"/>
      <c r="I20" s="96">
        <f t="shared" ref="I20:I21" si="6">IF(((D20*1.5)-C20)*E20&lt;0,0,((D20*1.5)-C20)*E20)</f>
        <v>0</v>
      </c>
      <c r="J20" s="97"/>
      <c r="K20" s="124"/>
      <c r="L20" s="125"/>
      <c r="N20" s="77"/>
      <c r="Q20" s="5">
        <v>2</v>
      </c>
    </row>
    <row r="21" spans="1:17" ht="19" customHeight="1" x14ac:dyDescent="0.25">
      <c r="A21" s="39">
        <f t="shared" si="1"/>
        <v>10</v>
      </c>
      <c r="B21" s="71" t="s">
        <v>38</v>
      </c>
      <c r="C21" s="72">
        <v>0.6</v>
      </c>
      <c r="D21" s="67">
        <v>0.3</v>
      </c>
      <c r="E21" s="68">
        <v>1950</v>
      </c>
      <c r="F21" s="36">
        <f t="shared" si="5"/>
        <v>585</v>
      </c>
      <c r="G21" s="38">
        <f t="shared" si="3"/>
        <v>780</v>
      </c>
      <c r="H21" s="89"/>
      <c r="I21" s="96">
        <f t="shared" si="6"/>
        <v>0</v>
      </c>
      <c r="J21" s="97"/>
      <c r="K21" s="124"/>
      <c r="L21" s="125"/>
    </row>
    <row r="22" spans="1:17" ht="19" customHeight="1" x14ac:dyDescent="0.25">
      <c r="A22" s="39">
        <f t="shared" si="1"/>
        <v>11</v>
      </c>
      <c r="B22" s="78" t="s">
        <v>39</v>
      </c>
      <c r="C22" s="72">
        <v>70</v>
      </c>
      <c r="D22" s="67">
        <v>44</v>
      </c>
      <c r="E22" s="68">
        <v>1</v>
      </c>
      <c r="F22" s="41">
        <f t="shared" si="2"/>
        <v>44</v>
      </c>
      <c r="G22" s="76">
        <f t="shared" si="3"/>
        <v>59</v>
      </c>
      <c r="H22" s="90"/>
      <c r="I22" s="119">
        <f t="shared" si="0"/>
        <v>0</v>
      </c>
      <c r="J22" s="119"/>
      <c r="K22" s="126"/>
      <c r="L22" s="127"/>
    </row>
    <row r="23" spans="1:17" ht="19" customHeight="1" x14ac:dyDescent="0.25">
      <c r="A23" s="56"/>
      <c r="B23" s="56"/>
      <c r="C23" s="57"/>
      <c r="D23" s="57" t="s">
        <v>0</v>
      </c>
      <c r="E23" s="62"/>
      <c r="F23" s="20">
        <f>SUM(F12:F22)</f>
        <v>9512.6899999999987</v>
      </c>
      <c r="G23" s="20">
        <f>SUM(G12:G22)</f>
        <v>12686</v>
      </c>
      <c r="H23" s="60"/>
      <c r="I23" s="121">
        <f>SUM(I12:J22)</f>
        <v>0</v>
      </c>
      <c r="J23" s="121"/>
      <c r="K23" s="118"/>
      <c r="L23" s="118"/>
      <c r="M23" s="46"/>
    </row>
    <row r="24" spans="1:17" ht="19" customHeight="1" x14ac:dyDescent="0.25">
      <c r="A24" s="10"/>
      <c r="D24" s="11"/>
      <c r="E24" s="10"/>
      <c r="F24" s="11"/>
      <c r="G24" s="12"/>
      <c r="H24" s="19"/>
      <c r="I24" s="19"/>
      <c r="J24" s="19"/>
      <c r="K24" s="19"/>
      <c r="L24" s="19"/>
    </row>
    <row r="25" spans="1:17" ht="21" customHeight="1" x14ac:dyDescent="0.3">
      <c r="A25" s="9"/>
      <c r="B25" s="106" t="s">
        <v>13</v>
      </c>
      <c r="C25" s="106"/>
      <c r="D25" s="106"/>
      <c r="E25" s="106"/>
      <c r="F25" s="106"/>
      <c r="G25" s="106"/>
      <c r="H25" s="9"/>
      <c r="I25" s="9"/>
      <c r="J25" s="9"/>
      <c r="K25" s="9"/>
      <c r="L25" s="9"/>
    </row>
    <row r="26" spans="1:17" ht="19" customHeight="1" x14ac:dyDescent="0.25">
      <c r="A26" s="58" t="s">
        <v>11</v>
      </c>
      <c r="B26" s="107" t="s">
        <v>14</v>
      </c>
      <c r="C26" s="108"/>
      <c r="D26" s="59" t="s">
        <v>5</v>
      </c>
      <c r="E26" s="59" t="s">
        <v>4</v>
      </c>
      <c r="F26" s="59" t="s">
        <v>1</v>
      </c>
      <c r="G26" s="59" t="s">
        <v>3</v>
      </c>
      <c r="H26" s="91" t="s">
        <v>19</v>
      </c>
      <c r="I26" s="105"/>
      <c r="J26" s="105"/>
      <c r="K26" s="105"/>
      <c r="L26" s="92"/>
    </row>
    <row r="27" spans="1:17" ht="19" customHeight="1" x14ac:dyDescent="0.25">
      <c r="A27" s="42">
        <v>1</v>
      </c>
      <c r="B27" s="100" t="s">
        <v>7</v>
      </c>
      <c r="C27" s="101"/>
      <c r="D27" s="65">
        <v>95</v>
      </c>
      <c r="E27" s="66">
        <v>7</v>
      </c>
      <c r="F27" s="44">
        <f>D27*E27</f>
        <v>665</v>
      </c>
      <c r="G27" s="45">
        <f>ROUNDUP(F27/0.63333335,0)</f>
        <v>1050</v>
      </c>
      <c r="H27" s="109"/>
      <c r="I27" s="109"/>
      <c r="J27" s="109"/>
      <c r="K27" s="109"/>
      <c r="L27" s="110"/>
    </row>
    <row r="28" spans="1:17" ht="19" customHeight="1" x14ac:dyDescent="0.25">
      <c r="A28" s="39">
        <f>A27+1</f>
        <v>2</v>
      </c>
      <c r="B28" s="79" t="s">
        <v>8</v>
      </c>
      <c r="C28" s="80"/>
      <c r="D28" s="67">
        <v>60</v>
      </c>
      <c r="E28" s="68">
        <v>24</v>
      </c>
      <c r="F28" s="36">
        <f>D28*E28</f>
        <v>1440</v>
      </c>
      <c r="G28" s="38">
        <f>ROUNDUP((F28/0.6)+I23,0)</f>
        <v>2400</v>
      </c>
      <c r="H28" s="81" t="s">
        <v>21</v>
      </c>
      <c r="I28" s="81"/>
      <c r="J28" s="81"/>
      <c r="K28" s="81"/>
      <c r="L28" s="82"/>
    </row>
    <row r="29" spans="1:17" ht="19" customHeight="1" x14ac:dyDescent="0.25">
      <c r="A29" s="39">
        <f>A28+1</f>
        <v>3</v>
      </c>
      <c r="B29" s="79" t="s">
        <v>9</v>
      </c>
      <c r="C29" s="80"/>
      <c r="D29" s="67">
        <v>30</v>
      </c>
      <c r="E29" s="68">
        <v>7</v>
      </c>
      <c r="F29" s="36">
        <f>D29*E29</f>
        <v>210</v>
      </c>
      <c r="G29" s="38">
        <f>ROUNDUP((F29*1.75925)+I24,0)</f>
        <v>370</v>
      </c>
      <c r="H29" s="81"/>
      <c r="I29" s="81"/>
      <c r="J29" s="81"/>
      <c r="K29" s="81"/>
      <c r="L29" s="82"/>
    </row>
    <row r="30" spans="1:17" ht="19" customHeight="1" x14ac:dyDescent="0.25">
      <c r="A30" s="39">
        <f>A29+1</f>
        <v>4</v>
      </c>
      <c r="B30" s="79" t="s">
        <v>26</v>
      </c>
      <c r="C30" s="80"/>
      <c r="D30" s="67">
        <v>200</v>
      </c>
      <c r="E30" s="68"/>
      <c r="F30" s="36">
        <f>D30*E30</f>
        <v>0</v>
      </c>
      <c r="G30" s="38">
        <f>ROUNDUP(E30*D30,0)</f>
        <v>0</v>
      </c>
      <c r="H30" s="81"/>
      <c r="I30" s="81"/>
      <c r="J30" s="81"/>
      <c r="K30" s="81"/>
      <c r="L30" s="82"/>
    </row>
    <row r="31" spans="1:17" ht="19" customHeight="1" x14ac:dyDescent="0.25">
      <c r="A31" s="40">
        <f>A28+1</f>
        <v>3</v>
      </c>
      <c r="B31" s="98" t="s">
        <v>27</v>
      </c>
      <c r="C31" s="99"/>
      <c r="D31" s="69">
        <v>45</v>
      </c>
      <c r="E31" s="70">
        <v>2</v>
      </c>
      <c r="F31" s="41">
        <f>D31*E31</f>
        <v>90</v>
      </c>
      <c r="G31" s="76">
        <f>ROUNDUP(E31*D31,0)</f>
        <v>90</v>
      </c>
      <c r="H31" s="111"/>
      <c r="I31" s="111"/>
      <c r="J31" s="111"/>
      <c r="K31" s="111"/>
      <c r="L31" s="112"/>
    </row>
    <row r="32" spans="1:17" ht="19" customHeight="1" x14ac:dyDescent="0.25">
      <c r="C32" s="57"/>
      <c r="D32" s="57" t="s">
        <v>0</v>
      </c>
      <c r="E32" s="63"/>
      <c r="F32" s="20">
        <f>SUM(F27:F31)</f>
        <v>2405</v>
      </c>
      <c r="G32" s="20">
        <f>SUM(G27:G31)</f>
        <v>3910</v>
      </c>
      <c r="H32" s="14"/>
      <c r="I32" s="14"/>
      <c r="K32" s="15"/>
      <c r="M32" s="12"/>
      <c r="O32" s="12"/>
    </row>
    <row r="33" spans="1:15" ht="18" customHeight="1" x14ac:dyDescent="0.35"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</row>
    <row r="34" spans="1:15" ht="21" customHeight="1" x14ac:dyDescent="0.3">
      <c r="A34" s="9"/>
      <c r="B34" s="106" t="s">
        <v>15</v>
      </c>
      <c r="C34" s="106"/>
      <c r="D34" s="106"/>
      <c r="E34" s="106"/>
      <c r="F34" s="106"/>
      <c r="G34" s="106"/>
      <c r="H34" s="9"/>
      <c r="I34" s="9"/>
      <c r="J34" s="9"/>
      <c r="K34" s="9"/>
      <c r="L34" s="9"/>
    </row>
    <row r="35" spans="1:15" ht="19" customHeight="1" x14ac:dyDescent="0.25">
      <c r="A35" s="58" t="s">
        <v>11</v>
      </c>
      <c r="B35" s="107" t="s">
        <v>14</v>
      </c>
      <c r="C35" s="108"/>
      <c r="D35" s="59" t="s">
        <v>5</v>
      </c>
      <c r="E35" s="59" t="s">
        <v>4</v>
      </c>
      <c r="F35" s="59" t="s">
        <v>1</v>
      </c>
      <c r="G35" s="59" t="s">
        <v>3</v>
      </c>
      <c r="H35" s="91" t="s">
        <v>25</v>
      </c>
      <c r="I35" s="105"/>
      <c r="J35" s="105"/>
      <c r="K35" s="105"/>
      <c r="L35" s="92"/>
    </row>
    <row r="36" spans="1:15" ht="19" customHeight="1" x14ac:dyDescent="0.25">
      <c r="A36" s="42">
        <v>1</v>
      </c>
      <c r="B36" s="100" t="s">
        <v>37</v>
      </c>
      <c r="C36" s="101"/>
      <c r="D36" s="65">
        <v>12</v>
      </c>
      <c r="E36" s="66">
        <v>20</v>
      </c>
      <c r="F36" s="44">
        <f>D36*E36</f>
        <v>240</v>
      </c>
      <c r="G36" s="45">
        <f>ROUNDUP(F36/0.75,0)</f>
        <v>320</v>
      </c>
      <c r="H36" s="94" t="s">
        <v>24</v>
      </c>
      <c r="I36" s="94"/>
      <c r="J36" s="94"/>
      <c r="K36" s="94"/>
      <c r="L36" s="95"/>
    </row>
    <row r="37" spans="1:15" ht="19" customHeight="1" x14ac:dyDescent="0.25">
      <c r="A37" s="39">
        <f>A36+1</f>
        <v>2</v>
      </c>
      <c r="B37" s="79" t="s">
        <v>40</v>
      </c>
      <c r="C37" s="80"/>
      <c r="D37" s="67">
        <v>995.25</v>
      </c>
      <c r="E37" s="68">
        <v>1</v>
      </c>
      <c r="F37" s="37">
        <f t="shared" ref="F37:F42" si="7">D37*E37</f>
        <v>995.25</v>
      </c>
      <c r="G37" s="38">
        <f t="shared" ref="G37:G40" si="8">ROUNDUP(F37/0.75,0)</f>
        <v>1327</v>
      </c>
      <c r="H37" s="81" t="s">
        <v>45</v>
      </c>
      <c r="I37" s="81"/>
      <c r="J37" s="81"/>
      <c r="K37" s="81"/>
      <c r="L37" s="82"/>
    </row>
    <row r="38" spans="1:15" ht="19" customHeight="1" x14ac:dyDescent="0.25">
      <c r="A38" s="39">
        <f t="shared" ref="A38:A41" si="9">A37+1</f>
        <v>3</v>
      </c>
      <c r="B38" s="79" t="s">
        <v>41</v>
      </c>
      <c r="C38" s="80"/>
      <c r="D38" s="67">
        <v>12.99</v>
      </c>
      <c r="E38" s="68">
        <v>4</v>
      </c>
      <c r="F38" s="37">
        <f t="shared" si="7"/>
        <v>51.96</v>
      </c>
      <c r="G38" s="38">
        <f t="shared" si="8"/>
        <v>70</v>
      </c>
      <c r="H38" s="83" t="s">
        <v>46</v>
      </c>
      <c r="I38" s="84"/>
      <c r="J38" s="84"/>
      <c r="K38" s="84"/>
      <c r="L38" s="85"/>
    </row>
    <row r="39" spans="1:15" ht="19" customHeight="1" x14ac:dyDescent="0.25">
      <c r="A39" s="39">
        <f t="shared" si="9"/>
        <v>4</v>
      </c>
      <c r="B39" s="79" t="s">
        <v>42</v>
      </c>
      <c r="C39" s="80"/>
      <c r="D39" s="67">
        <v>499</v>
      </c>
      <c r="E39" s="68">
        <v>4</v>
      </c>
      <c r="F39" s="37">
        <f t="shared" si="7"/>
        <v>1996</v>
      </c>
      <c r="G39" s="38">
        <f t="shared" si="8"/>
        <v>2662</v>
      </c>
      <c r="H39" s="83" t="s">
        <v>47</v>
      </c>
      <c r="I39" s="84"/>
      <c r="J39" s="84"/>
      <c r="K39" s="84"/>
      <c r="L39" s="85"/>
    </row>
    <row r="40" spans="1:15" ht="19" customHeight="1" x14ac:dyDescent="0.25">
      <c r="A40" s="39">
        <f t="shared" si="9"/>
        <v>5</v>
      </c>
      <c r="B40" s="79" t="s">
        <v>43</v>
      </c>
      <c r="C40" s="80"/>
      <c r="D40" s="67">
        <v>279</v>
      </c>
      <c r="E40" s="68">
        <v>3</v>
      </c>
      <c r="F40" s="37">
        <f t="shared" si="7"/>
        <v>837</v>
      </c>
      <c r="G40" s="38">
        <f t="shared" si="8"/>
        <v>1116</v>
      </c>
      <c r="H40" s="83" t="s">
        <v>46</v>
      </c>
      <c r="I40" s="84"/>
      <c r="J40" s="84"/>
      <c r="K40" s="84"/>
      <c r="L40" s="85"/>
    </row>
    <row r="41" spans="1:15" ht="19" customHeight="1" x14ac:dyDescent="0.25">
      <c r="A41" s="39">
        <f t="shared" si="9"/>
        <v>6</v>
      </c>
      <c r="B41" s="79" t="s">
        <v>44</v>
      </c>
      <c r="C41" s="80"/>
      <c r="D41" s="67">
        <v>29.99</v>
      </c>
      <c r="E41" s="68">
        <v>1</v>
      </c>
      <c r="F41" s="36">
        <f t="shared" si="7"/>
        <v>29.99</v>
      </c>
      <c r="G41" s="38">
        <f t="shared" ref="G41:G42" si="10">ROUNDUP(F41/0.8,0)</f>
        <v>38</v>
      </c>
      <c r="H41" s="83" t="s">
        <v>46</v>
      </c>
      <c r="I41" s="84"/>
      <c r="J41" s="84"/>
      <c r="K41" s="84"/>
      <c r="L41" s="85"/>
    </row>
    <row r="42" spans="1:15" ht="19" customHeight="1" x14ac:dyDescent="0.25">
      <c r="A42" s="40">
        <f>A41+1</f>
        <v>7</v>
      </c>
      <c r="B42" s="98" t="s">
        <v>48</v>
      </c>
      <c r="C42" s="99"/>
      <c r="D42" s="69">
        <v>1163.02</v>
      </c>
      <c r="E42" s="70">
        <v>1</v>
      </c>
      <c r="F42" s="41">
        <f t="shared" si="7"/>
        <v>1163.02</v>
      </c>
      <c r="G42" s="76">
        <f t="shared" si="10"/>
        <v>1454</v>
      </c>
      <c r="H42" s="86" t="s">
        <v>45</v>
      </c>
      <c r="I42" s="86"/>
      <c r="J42" s="86"/>
      <c r="K42" s="86"/>
      <c r="L42" s="87"/>
    </row>
    <row r="43" spans="1:15" ht="19" customHeight="1" x14ac:dyDescent="0.25">
      <c r="C43" s="57"/>
      <c r="D43" s="57" t="s">
        <v>0</v>
      </c>
      <c r="E43" s="63"/>
      <c r="F43" s="20">
        <f>SUM(F36:F42)</f>
        <v>5313.2199999999993</v>
      </c>
      <c r="G43" s="20">
        <f>SUM(G36:G42)</f>
        <v>6987</v>
      </c>
      <c r="H43" s="14"/>
      <c r="I43" s="14"/>
      <c r="K43" s="15"/>
      <c r="M43" s="12"/>
      <c r="O43" s="12"/>
    </row>
    <row r="44" spans="1:15" ht="19" customHeight="1" thickBot="1" x14ac:dyDescent="0.3">
      <c r="B44" s="17"/>
      <c r="C44" s="17"/>
      <c r="D44" s="17"/>
      <c r="E44" s="17"/>
      <c r="F44" s="17"/>
      <c r="G44" s="17"/>
      <c r="H44" s="17"/>
      <c r="I44" s="17"/>
      <c r="M44" s="12"/>
    </row>
    <row r="45" spans="1:15" ht="19" customHeight="1" x14ac:dyDescent="0.25">
      <c r="B45" s="22"/>
      <c r="C45" s="23"/>
      <c r="D45" s="23"/>
      <c r="E45" s="23"/>
      <c r="F45" s="23"/>
      <c r="G45" s="23"/>
      <c r="H45" s="24"/>
      <c r="I45" s="17"/>
      <c r="J45" s="5" t="s">
        <v>28</v>
      </c>
    </row>
    <row r="46" spans="1:15" ht="19" customHeight="1" x14ac:dyDescent="0.25">
      <c r="B46" s="25"/>
      <c r="C46" s="26" t="s">
        <v>18</v>
      </c>
      <c r="D46" s="27"/>
      <c r="E46" s="27"/>
      <c r="F46" s="27">
        <f>F23+F32+F43</f>
        <v>17230.909999999996</v>
      </c>
      <c r="G46" s="27">
        <f>G43+G23+G32</f>
        <v>23583</v>
      </c>
      <c r="H46" s="28"/>
      <c r="I46" s="17"/>
    </row>
    <row r="47" spans="1:15" ht="19" customHeight="1" x14ac:dyDescent="0.25">
      <c r="B47" s="25"/>
      <c r="C47" s="26" t="s">
        <v>6</v>
      </c>
      <c r="D47" s="20"/>
      <c r="E47" s="21"/>
      <c r="F47" s="73">
        <v>2400</v>
      </c>
      <c r="G47" s="74">
        <f>ROUNDUP(F47*1.1,0)</f>
        <v>2640</v>
      </c>
      <c r="H47" s="29"/>
      <c r="I47" s="17"/>
      <c r="K47" s="15"/>
    </row>
    <row r="48" spans="1:15" ht="19" customHeight="1" x14ac:dyDescent="0.25">
      <c r="B48" s="25"/>
      <c r="C48" s="30"/>
      <c r="D48" s="21"/>
      <c r="E48" s="21"/>
      <c r="F48" s="21"/>
      <c r="G48" s="21"/>
      <c r="H48" s="31"/>
      <c r="I48" s="17"/>
    </row>
    <row r="49" spans="2:12" s="55" customFormat="1" ht="21" customHeight="1" x14ac:dyDescent="0.3">
      <c r="B49" s="49"/>
      <c r="C49" s="50" t="s">
        <v>2</v>
      </c>
      <c r="D49" s="51"/>
      <c r="E49" s="51"/>
      <c r="F49" s="75">
        <f>F47+F46</f>
        <v>19630.909999999996</v>
      </c>
      <c r="G49" s="52">
        <f>G46+G47</f>
        <v>26223</v>
      </c>
      <c r="H49" s="53"/>
      <c r="I49" s="54"/>
    </row>
    <row r="50" spans="2:12" ht="18" customHeight="1" thickBot="1" x14ac:dyDescent="0.3">
      <c r="B50" s="32"/>
      <c r="C50" s="33"/>
      <c r="D50" s="33"/>
      <c r="E50" s="33"/>
      <c r="F50" s="33"/>
      <c r="G50" s="33"/>
      <c r="H50" s="34"/>
    </row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25"/>
    <row r="61" spans="2:12" ht="18" customHeight="1" x14ac:dyDescent="0.3">
      <c r="L61" s="18"/>
    </row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</sheetData>
  <sheetProtection formatCells="0" insertHyperlinks="0" selectLockedCells="1"/>
  <mergeCells count="56">
    <mergeCell ref="K2:L2"/>
    <mergeCell ref="K4:L4"/>
    <mergeCell ref="B35:C35"/>
    <mergeCell ref="B34:G34"/>
    <mergeCell ref="I7:J7"/>
    <mergeCell ref="A7:B7"/>
    <mergeCell ref="C7:G7"/>
    <mergeCell ref="B31:C31"/>
    <mergeCell ref="B28:C28"/>
    <mergeCell ref="B27:C27"/>
    <mergeCell ref="K23:L23"/>
    <mergeCell ref="I22:J22"/>
    <mergeCell ref="I12:J12"/>
    <mergeCell ref="I23:J23"/>
    <mergeCell ref="K12:L22"/>
    <mergeCell ref="I17:J17"/>
    <mergeCell ref="B42:C42"/>
    <mergeCell ref="B41:C41"/>
    <mergeCell ref="B37:C37"/>
    <mergeCell ref="B36:C36"/>
    <mergeCell ref="I8:J8"/>
    <mergeCell ref="A8:B8"/>
    <mergeCell ref="C8:G8"/>
    <mergeCell ref="H35:L35"/>
    <mergeCell ref="B25:G25"/>
    <mergeCell ref="B26:C26"/>
    <mergeCell ref="H26:L26"/>
    <mergeCell ref="H28:L28"/>
    <mergeCell ref="H27:L27"/>
    <mergeCell ref="H31:L31"/>
    <mergeCell ref="I11:J11"/>
    <mergeCell ref="B10:G10"/>
    <mergeCell ref="H41:L41"/>
    <mergeCell ref="H42:L42"/>
    <mergeCell ref="H12:H22"/>
    <mergeCell ref="K11:L11"/>
    <mergeCell ref="I16:J16"/>
    <mergeCell ref="I18:J18"/>
    <mergeCell ref="I13:J13"/>
    <mergeCell ref="I14:J14"/>
    <mergeCell ref="I15:J15"/>
    <mergeCell ref="H36:L36"/>
    <mergeCell ref="I20:J20"/>
    <mergeCell ref="I21:J21"/>
    <mergeCell ref="I19:J19"/>
    <mergeCell ref="B29:C29"/>
    <mergeCell ref="H29:L29"/>
    <mergeCell ref="B30:C30"/>
    <mergeCell ref="H30:L30"/>
    <mergeCell ref="B40:C40"/>
    <mergeCell ref="H40:L40"/>
    <mergeCell ref="H37:L37"/>
    <mergeCell ref="B38:C38"/>
    <mergeCell ref="B39:C39"/>
    <mergeCell ref="H38:L38"/>
    <mergeCell ref="H39:L3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Springfield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2021-02-11T02:53:36Z</dcterms:modified>
</cp:coreProperties>
</file>